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ier\Downloads\"/>
    </mc:Choice>
  </mc:AlternateContent>
  <xr:revisionPtr revIDLastSave="0" documentId="13_ncr:1_{993E858C-FF60-4E63-B54B-BBAB2CF873EE}" xr6:coauthVersionLast="47" xr6:coauthVersionMax="47" xr10:uidLastSave="{00000000-0000-0000-0000-000000000000}"/>
  <bookViews>
    <workbookView xWindow="-120" yWindow="-120" windowWidth="29040" windowHeight="15720" xr2:uid="{B364D5AE-9E19-4A9C-99F3-9726BDB549CF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3" i="1" l="1"/>
  <c r="L141" i="1"/>
  <c r="J137" i="1"/>
  <c r="L136" i="1"/>
  <c r="L135" i="1"/>
  <c r="J135" i="1"/>
  <c r="L78" i="1"/>
  <c r="K78" i="1"/>
  <c r="J78" i="1"/>
  <c r="I78" i="1"/>
  <c r="H78" i="1"/>
  <c r="G78" i="1"/>
  <c r="F78" i="1"/>
  <c r="E78" i="1"/>
  <c r="D78" i="1"/>
  <c r="C78" i="1"/>
  <c r="L77" i="1"/>
  <c r="L79" i="1" s="1"/>
  <c r="L80" i="1" s="1"/>
  <c r="K77" i="1"/>
  <c r="K79" i="1" s="1"/>
  <c r="K80" i="1" s="1"/>
  <c r="J77" i="1"/>
  <c r="J79" i="1" s="1"/>
  <c r="J80" i="1" s="1"/>
  <c r="I77" i="1"/>
  <c r="I79" i="1" s="1"/>
  <c r="I80" i="1" s="1"/>
  <c r="H77" i="1"/>
  <c r="H79" i="1" s="1"/>
  <c r="H80" i="1" s="1"/>
  <c r="G77" i="1"/>
  <c r="G79" i="1" s="1"/>
  <c r="G80" i="1" s="1"/>
  <c r="F77" i="1"/>
  <c r="F79" i="1" s="1"/>
  <c r="F80" i="1" s="1"/>
  <c r="E77" i="1"/>
  <c r="E79" i="1" s="1"/>
  <c r="E80" i="1" s="1"/>
  <c r="D77" i="1"/>
  <c r="D79" i="1" s="1"/>
  <c r="D80" i="1" s="1"/>
  <c r="C77" i="1"/>
  <c r="C79" i="1" s="1"/>
  <c r="C80" i="1" s="1"/>
  <c r="L19" i="1"/>
  <c r="K19" i="1"/>
  <c r="J19" i="1"/>
  <c r="I19" i="1"/>
  <c r="H19" i="1"/>
  <c r="G19" i="1"/>
  <c r="F19" i="1"/>
  <c r="E19" i="1"/>
  <c r="D19" i="1"/>
  <c r="C19" i="1"/>
  <c r="L18" i="1"/>
  <c r="L20" i="1" s="1"/>
  <c r="L21" i="1" s="1"/>
  <c r="K18" i="1"/>
  <c r="K20" i="1" s="1"/>
  <c r="K21" i="1" s="1"/>
  <c r="J18" i="1"/>
  <c r="J20" i="1" s="1"/>
  <c r="J21" i="1" s="1"/>
  <c r="I18" i="1"/>
  <c r="I20" i="1" s="1"/>
  <c r="I21" i="1" s="1"/>
  <c r="H18" i="1"/>
  <c r="H20" i="1" s="1"/>
  <c r="H21" i="1" s="1"/>
  <c r="G18" i="1"/>
  <c r="G20" i="1" s="1"/>
  <c r="G21" i="1" s="1"/>
  <c r="F18" i="1"/>
  <c r="F20" i="1" s="1"/>
  <c r="F21" i="1" s="1"/>
  <c r="E18" i="1"/>
  <c r="E20" i="1" s="1"/>
  <c r="E21" i="1" s="1"/>
  <c r="D18" i="1"/>
  <c r="D20" i="1" s="1"/>
  <c r="D21" i="1" s="1"/>
  <c r="C18" i="1"/>
  <c r="C20" i="1" s="1"/>
  <c r="C21" i="1" s="1"/>
</calcChain>
</file>

<file path=xl/sharedStrings.xml><?xml version="1.0" encoding="utf-8"?>
<sst xmlns="http://schemas.openxmlformats.org/spreadsheetml/2006/main" count="50" uniqueCount="20">
  <si>
    <t xml:space="preserve">EVOLUCION VEHICULOS RETIRADOS POR LA GRÚA </t>
  </si>
  <si>
    <t>MESES / 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</si>
  <si>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</si>
  <si>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</si>
  <si>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</si>
  <si>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</si>
  <si>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</si>
  <si>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</si>
  <si>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</si>
  <si>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</si>
  <si>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</si>
  <si>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</si>
  <si>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</si>
  <si>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</si>
  <si>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ANUAL</t>
  </si>
  <si>
    <t>ACUMULADO MES</t>
  </si>
  <si>
    <t>MEDIA MENSUAL</t>
  </si>
  <si>
    <t>MEDIA DIA</t>
  </si>
  <si>
    <t xml:space="preserve">EVOLUCION DE LOS INGRESOS POR COBRO DE TASAS EN EL AREA DE GRUAS </t>
  </si>
  <si>
    <t xml:space="preserve">EVOLUCION DE LAS EXISTENCIAS EN EL DEPOSITO MUNICIPAL DE VEHÍCULOS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</si>
</sst>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8"/>
      <name val="Arial Black"/>
      <family val="2"/>
    </font>
    <font>
      <sz val="18"/>
      <name val="Times New Roman"/>
      <family val="1"/>
    </font>
    <font>
      <b/>
      <sz val="8"/>
      <name val="BankGothic Lt BT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6"/>
      <name val="Arial Black"/>
      <family val="2"/>
    </font>
    <font>
      <sz val="1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3" fontId="7" fillId="4" borderId="14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3" fontId="8" fillId="3" borderId="19" xfId="0" applyNumberFormat="1" applyFont="1" applyFill="1" applyBorder="1" applyAlignment="1">
      <alignment horizontal="center" vertical="center"/>
    </xf>
    <xf numFmtId="0" fontId="9" fillId="0" borderId="0" xfId="0" applyFont="1"/>
    <xf numFmtId="0" fontId="6" fillId="0" borderId="20" xfId="0" applyFont="1" applyBorder="1" applyAlignment="1">
      <alignment horizontal="center" vertical="center"/>
    </xf>
    <xf numFmtId="3" fontId="6" fillId="2" borderId="2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4" fontId="5" fillId="0" borderId="17" xfId="0" applyNumberFormat="1" applyFont="1" applyBorder="1" applyAlignment="1">
      <alignment horizontal="center" vertical="center"/>
    </xf>
    <xf numFmtId="4" fontId="8" fillId="3" borderId="19" xfId="0" applyNumberFormat="1" applyFont="1" applyFill="1" applyBorder="1" applyAlignment="1">
      <alignment horizontal="center" vertical="center"/>
    </xf>
    <xf numFmtId="4" fontId="6" fillId="2" borderId="20" xfId="0" applyNumberFormat="1" applyFont="1" applyFill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80877414583512"/>
          <c:y val="3.0673215652210834E-2"/>
          <c:w val="0.8393617887514484"/>
          <c:h val="0.89392474589324966"/>
        </c:manualLayout>
      </c:layout>
      <c:barChart>
        <c:barDir val="col"/>
        <c:grouping val="clustered"/>
        <c:varyColors val="0"/>
        <c:ser>
          <c:idx val="1"/>
          <c:order val="1"/>
          <c:tx>
            <c:v>2024</c:v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[1]RESUMEN!$B$65:$B$76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[1]RESUMEN!$AC$65:$AC$76</c:f>
              <c:numCache>
                <c:formatCode>#,##0.00</c:formatCode>
                <c:ptCount val="12"/>
                <c:pt idx="0">
                  <c:v>28907.200000000001</c:v>
                </c:pt>
                <c:pt idx="1">
                  <c:v>28849.15</c:v>
                </c:pt>
                <c:pt idx="2">
                  <c:v>28717.8</c:v>
                </c:pt>
                <c:pt idx="3">
                  <c:v>28989</c:v>
                </c:pt>
                <c:pt idx="4">
                  <c:v>24897.200000000001</c:v>
                </c:pt>
                <c:pt idx="5">
                  <c:v>25826.1</c:v>
                </c:pt>
                <c:pt idx="6">
                  <c:v>30851.45</c:v>
                </c:pt>
                <c:pt idx="7">
                  <c:v>22588.45</c:v>
                </c:pt>
                <c:pt idx="8">
                  <c:v>25922.05</c:v>
                </c:pt>
                <c:pt idx="9">
                  <c:v>31619.8</c:v>
                </c:pt>
                <c:pt idx="10">
                  <c:v>28596.35</c:v>
                </c:pt>
                <c:pt idx="11">
                  <c:v>26456.3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0A-48E1-9BFC-319A0662B022}"/>
            </c:ext>
          </c:extLst>
        </c:ser>
        <c:ser>
          <c:idx val="2"/>
          <c:order val="2"/>
          <c:tx>
            <c:v>2025</c:v>
          </c:tx>
          <c:invertIfNegative val="0"/>
          <c:dLbls>
            <c:dLbl>
              <c:idx val="2"/>
              <c:layout>
                <c:manualLayout>
                  <c:x val="0"/>
                  <c:y val="-4.3461389212262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00A-48E1-9BFC-319A0662B022}"/>
                </c:ext>
              </c:extLst>
            </c:dLbl>
            <c:dLbl>
              <c:idx val="4"/>
              <c:layout>
                <c:manualLayout>
                  <c:x val="7.551240560949299E-3"/>
                  <c:y val="-4.96701590997284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00A-48E1-9BFC-319A0662B022}"/>
                </c:ext>
              </c:extLst>
            </c:dLbl>
            <c:dLbl>
              <c:idx val="7"/>
              <c:layout>
                <c:manualLayout>
                  <c:x val="-7.9107320593522287E-17"/>
                  <c:y val="-5.12223515715949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00A-48E1-9BFC-319A0662B0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[1]RESUMEN!$AD$65:$AD$76</c:f>
              <c:numCache>
                <c:formatCode>#,##0.00</c:formatCode>
                <c:ptCount val="12"/>
                <c:pt idx="0">
                  <c:v>22900.55</c:v>
                </c:pt>
                <c:pt idx="1">
                  <c:v>21622.400000000001</c:v>
                </c:pt>
                <c:pt idx="2">
                  <c:v>29201.45</c:v>
                </c:pt>
                <c:pt idx="3">
                  <c:v>24449.75</c:v>
                </c:pt>
                <c:pt idx="4">
                  <c:v>24735.65</c:v>
                </c:pt>
                <c:pt idx="5">
                  <c:v>28431.7</c:v>
                </c:pt>
                <c:pt idx="6">
                  <c:v>26405.5</c:v>
                </c:pt>
                <c:pt idx="7">
                  <c:v>22422.75</c:v>
                </c:pt>
                <c:pt idx="8">
                  <c:v>31988.5</c:v>
                </c:pt>
                <c:pt idx="9">
                  <c:v>36823.449999999997</c:v>
                </c:pt>
                <c:pt idx="10">
                  <c:v>34439.050000000003</c:v>
                </c:pt>
                <c:pt idx="11">
                  <c:v>36429.25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0A-48E1-9BFC-319A0662B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8588991"/>
        <c:axId val="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2023</c:v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[1]RESUMEN!$B$65:$B$76</c15:sqref>
                        </c15:formulaRef>
                      </c:ext>
                    </c:extLst>
                    <c:strCache>
                      <c:ptCount val="12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  <c:pt idx="8">
                        <c:v>SEPTIEMBRE</c:v>
                      </c:pt>
                      <c:pt idx="9">
                        <c:v>OCTUBRE</c:v>
                      </c:pt>
                      <c:pt idx="10">
                        <c:v>NOVIEMBRE</c:v>
                      </c:pt>
                      <c:pt idx="11">
                        <c:v>DICIEMBRE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[1]RESUMEN!$AB$65:$AB$76</c15:sqref>
                        </c15:formulaRef>
                      </c:ext>
                    </c:extLst>
                    <c:numCache>
                      <c:formatCode>#,##0.00</c:formatCode>
                      <c:ptCount val="12"/>
                      <c:pt idx="0">
                        <c:v>32541.8</c:v>
                      </c:pt>
                      <c:pt idx="1">
                        <c:v>31771.05</c:v>
                      </c:pt>
                      <c:pt idx="2">
                        <c:v>35657.5</c:v>
                      </c:pt>
                      <c:pt idx="3">
                        <c:v>28330.7</c:v>
                      </c:pt>
                      <c:pt idx="4">
                        <c:v>28861.4</c:v>
                      </c:pt>
                      <c:pt idx="5">
                        <c:v>26038.1</c:v>
                      </c:pt>
                      <c:pt idx="6">
                        <c:v>29151</c:v>
                      </c:pt>
                      <c:pt idx="7">
                        <c:v>22573.25</c:v>
                      </c:pt>
                      <c:pt idx="8">
                        <c:v>28198.799999999999</c:v>
                      </c:pt>
                      <c:pt idx="9">
                        <c:v>30314.95</c:v>
                      </c:pt>
                      <c:pt idx="10">
                        <c:v>30571.15</c:v>
                      </c:pt>
                      <c:pt idx="11">
                        <c:v>31074.7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00A-48E1-9BFC-319A0662B022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v>2026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wrap="square" lIns="38100" tIns="19050" rIns="38100" bIns="19050" anchor="ctr">
                      <a:spAutoFit/>
                    </a:bodyPr>
                    <a:lstStyle/>
                    <a:p>
                      <a:pPr>
                        <a:defRPr b="1" i="0" baseline="0"/>
                      </a:pPr>
                      <a:endParaRPr lang="es-E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[1]RESUMEN!$AE$65:$AE$76</c15:sqref>
                        </c15:formulaRef>
                      </c:ext>
                    </c:extLst>
                    <c:numCache>
                      <c:formatCode>#,##0.00</c:formatCode>
                      <c:ptCount val="12"/>
                      <c:pt idx="0">
                        <c:v>38574.65</c:v>
                      </c:pt>
                      <c:pt idx="1">
                        <c:v>39627.449999999997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A00A-48E1-9BFC-319A0662B022}"/>
                  </c:ext>
                </c:extLst>
              </c15:ser>
            </c15:filteredBarSeries>
          </c:ext>
        </c:extLst>
      </c:barChart>
      <c:catAx>
        <c:axId val="558588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8588991"/>
        <c:crosses val="autoZero"/>
        <c:crossBetween val="between"/>
        <c:majorUnit val="5000"/>
        <c:minorUnit val="2000"/>
      </c:valAx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5039458650345876"/>
          <c:y val="0.76971405584352204"/>
          <c:w val="4.1467926745377304E-2"/>
          <c:h val="0.153075286641801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059644242341692E-2"/>
          <c:y val="4.1157635669373097E-2"/>
          <c:w val="0.89396065161276328"/>
          <c:h val="0.87511033247983372"/>
        </c:manualLayout>
      </c:layout>
      <c:barChart>
        <c:barDir val="col"/>
        <c:grouping val="clustered"/>
        <c:varyColors val="0"/>
        <c:ser>
          <c:idx val="1"/>
          <c:order val="1"/>
          <c:tx>
            <c:v>2024</c:v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[1]RESUMEN!$B$6:$B$17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[1]RESUMEN!$AC$6:$AC$17</c:f>
              <c:numCache>
                <c:formatCode>#,##0</c:formatCode>
                <c:ptCount val="12"/>
                <c:pt idx="0">
                  <c:v>332</c:v>
                </c:pt>
                <c:pt idx="1">
                  <c:v>358</c:v>
                </c:pt>
                <c:pt idx="2">
                  <c:v>323</c:v>
                </c:pt>
                <c:pt idx="3">
                  <c:v>361</c:v>
                </c:pt>
                <c:pt idx="4">
                  <c:v>280</c:v>
                </c:pt>
                <c:pt idx="5">
                  <c:v>278</c:v>
                </c:pt>
                <c:pt idx="6">
                  <c:v>372</c:v>
                </c:pt>
                <c:pt idx="7">
                  <c:v>262</c:v>
                </c:pt>
                <c:pt idx="8">
                  <c:v>275</c:v>
                </c:pt>
                <c:pt idx="9">
                  <c:v>339</c:v>
                </c:pt>
                <c:pt idx="10">
                  <c:v>323</c:v>
                </c:pt>
                <c:pt idx="11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87-4E00-BB6E-2F76AADAA5A3}"/>
            </c:ext>
          </c:extLst>
        </c:ser>
        <c:ser>
          <c:idx val="2"/>
          <c:order val="2"/>
          <c:tx>
            <c:v>2025</c:v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[1]RESUMEN!$AD$6:$AD$17</c:f>
              <c:numCache>
                <c:formatCode>#,##0</c:formatCode>
                <c:ptCount val="12"/>
                <c:pt idx="0">
                  <c:v>270</c:v>
                </c:pt>
                <c:pt idx="1">
                  <c:v>261</c:v>
                </c:pt>
                <c:pt idx="2">
                  <c:v>360</c:v>
                </c:pt>
                <c:pt idx="3">
                  <c:v>288</c:v>
                </c:pt>
                <c:pt idx="4">
                  <c:v>301</c:v>
                </c:pt>
                <c:pt idx="5">
                  <c:v>327</c:v>
                </c:pt>
                <c:pt idx="6">
                  <c:v>302</c:v>
                </c:pt>
                <c:pt idx="7">
                  <c:v>255</c:v>
                </c:pt>
                <c:pt idx="8">
                  <c:v>361</c:v>
                </c:pt>
                <c:pt idx="9">
                  <c:v>410</c:v>
                </c:pt>
                <c:pt idx="10">
                  <c:v>398</c:v>
                </c:pt>
                <c:pt idx="11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7-4E00-BB6E-2F76AADAA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8581311"/>
        <c:axId val="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2023</c:v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[1]RESUMEN!$B$6:$B$17</c15:sqref>
                        </c15:formulaRef>
                      </c:ext>
                    </c:extLst>
                    <c:strCache>
                      <c:ptCount val="12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  <c:pt idx="8">
                        <c:v>SEPTIEMBRE</c:v>
                      </c:pt>
                      <c:pt idx="9">
                        <c:v>OCTUBRE</c:v>
                      </c:pt>
                      <c:pt idx="10">
                        <c:v>NOVIEMBRE</c:v>
                      </c:pt>
                      <c:pt idx="11">
                        <c:v>DICIEMBRE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[1]RESUMEN!$AB$6:$AB$17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355</c:v>
                      </c:pt>
                      <c:pt idx="1">
                        <c:v>361</c:v>
                      </c:pt>
                      <c:pt idx="2">
                        <c:v>414</c:v>
                      </c:pt>
                      <c:pt idx="3">
                        <c:v>319</c:v>
                      </c:pt>
                      <c:pt idx="4">
                        <c:v>360</c:v>
                      </c:pt>
                      <c:pt idx="5">
                        <c:v>300</c:v>
                      </c:pt>
                      <c:pt idx="6">
                        <c:v>356</c:v>
                      </c:pt>
                      <c:pt idx="7">
                        <c:v>275</c:v>
                      </c:pt>
                      <c:pt idx="8">
                        <c:v>330</c:v>
                      </c:pt>
                      <c:pt idx="9">
                        <c:v>328</c:v>
                      </c:pt>
                      <c:pt idx="10">
                        <c:v>356</c:v>
                      </c:pt>
                      <c:pt idx="11">
                        <c:v>349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687-4E00-BB6E-2F76AADAA5A3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v>2026</c:v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wrap="square" lIns="38100" tIns="19050" rIns="38100" bIns="19050" anchor="ctr">
                      <a:spAutoFit/>
                    </a:bodyPr>
                    <a:lstStyle/>
                    <a:p>
                      <a:pPr>
                        <a:defRPr b="1" i="0" baseline="0"/>
                      </a:pPr>
                      <a:endParaRPr lang="es-E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[1]RESUMEN!$AE$6:$AE$17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442</c:v>
                      </c:pt>
                      <c:pt idx="1">
                        <c:v>483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F687-4E00-BB6E-2F76AADAA5A3}"/>
                  </c:ext>
                </c:extLst>
              </c15:ser>
            </c15:filteredBarSeries>
          </c:ext>
        </c:extLst>
      </c:barChart>
      <c:catAx>
        <c:axId val="5585813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8581311"/>
        <c:crosses val="autoZero"/>
        <c:crossBetween val="between"/>
        <c:majorUnit val="100"/>
        <c:minorUnit val="100"/>
      </c:valAx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4311923721399238"/>
          <c:y val="0.70383694706783362"/>
          <c:w val="4.6358527217996055E-2"/>
          <c:h val="0.218314822084189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59195806576051E-2"/>
          <c:y val="2.5245628080273749E-2"/>
          <c:w val="0.95003220640997854"/>
          <c:h val="0.90765275962126346"/>
        </c:manualLayout>
      </c:layout>
      <c:lineChart>
        <c:grouping val="standard"/>
        <c:varyColors val="0"/>
        <c:ser>
          <c:idx val="2"/>
          <c:order val="1"/>
          <c:tx>
            <c:v>2024</c:v>
          </c:tx>
          <c:dLbls>
            <c:dLbl>
              <c:idx val="3"/>
              <c:layout>
                <c:manualLayout>
                  <c:x val="-1.2997562956945612E-2"/>
                  <c:y val="-2.51851851851851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BB-4B02-814A-CA65510EF7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[1]RESUMEN!$B$132:$B$143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[1]RESUMEN!$AC$132:$AC$143</c:f>
              <c:numCache>
                <c:formatCode>#,##0</c:formatCode>
                <c:ptCount val="12"/>
                <c:pt idx="0">
                  <c:v>574</c:v>
                </c:pt>
                <c:pt idx="1">
                  <c:v>569</c:v>
                </c:pt>
                <c:pt idx="2">
                  <c:v>541</c:v>
                </c:pt>
                <c:pt idx="3">
                  <c:v>548</c:v>
                </c:pt>
                <c:pt idx="4">
                  <c:v>542</c:v>
                </c:pt>
                <c:pt idx="5">
                  <c:v>516</c:v>
                </c:pt>
                <c:pt idx="6">
                  <c:v>532</c:v>
                </c:pt>
                <c:pt idx="7">
                  <c:v>545</c:v>
                </c:pt>
                <c:pt idx="8">
                  <c:v>535</c:v>
                </c:pt>
                <c:pt idx="9">
                  <c:v>514</c:v>
                </c:pt>
                <c:pt idx="10">
                  <c:v>513</c:v>
                </c:pt>
                <c:pt idx="11">
                  <c:v>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BB-4B02-814A-CA65510EF754}"/>
            </c:ext>
          </c:extLst>
        </c:ser>
        <c:ser>
          <c:idx val="1"/>
          <c:order val="2"/>
          <c:tx>
            <c:v>2025</c:v>
          </c:tx>
          <c:dLbls>
            <c:dLbl>
              <c:idx val="2"/>
              <c:layout>
                <c:manualLayout>
                  <c:x val="-5.415651232060655E-3"/>
                  <c:y val="-3.8518518518518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BB-4B02-814A-CA65510EF7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[1]RESUMEN!$AD$132:$AD$143</c:f>
              <c:numCache>
                <c:formatCode>#,##0</c:formatCode>
                <c:ptCount val="12"/>
                <c:pt idx="0">
                  <c:v>505</c:v>
                </c:pt>
                <c:pt idx="1">
                  <c:v>517</c:v>
                </c:pt>
                <c:pt idx="2">
                  <c:v>536</c:v>
                </c:pt>
                <c:pt idx="3">
                  <c:v>541</c:v>
                </c:pt>
                <c:pt idx="4">
                  <c:v>557</c:v>
                </c:pt>
                <c:pt idx="5">
                  <c:v>570</c:v>
                </c:pt>
                <c:pt idx="6">
                  <c:v>562</c:v>
                </c:pt>
                <c:pt idx="7">
                  <c:v>572</c:v>
                </c:pt>
                <c:pt idx="8">
                  <c:v>560</c:v>
                </c:pt>
                <c:pt idx="9">
                  <c:v>542</c:v>
                </c:pt>
                <c:pt idx="10">
                  <c:v>562</c:v>
                </c:pt>
                <c:pt idx="11">
                  <c:v>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BB-4B02-814A-CA65510EF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8584671"/>
        <c:axId val="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2023</c:v>
                </c:tx>
                <c:cat>
                  <c:strRef>
                    <c:extLst>
                      <c:ext uri="{02D57815-91ED-43cb-92C2-25804820EDAC}">
                        <c15:formulaRef>
                          <c15:sqref>[1]RESUMEN!$B$132:$B$143</c15:sqref>
                        </c15:formulaRef>
                      </c:ext>
                    </c:extLst>
                    <c:strCache>
                      <c:ptCount val="12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  <c:pt idx="8">
                        <c:v>SEPTIEMBRE</c:v>
                      </c:pt>
                      <c:pt idx="9">
                        <c:v>OCTUBRE</c:v>
                      </c:pt>
                      <c:pt idx="10">
                        <c:v>NOVIEMBRE</c:v>
                      </c:pt>
                      <c:pt idx="11">
                        <c:v>DICIEMBRE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[1]RESUMEN!$AB$132:$AB$143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466</c:v>
                      </c:pt>
                      <c:pt idx="1">
                        <c:v>493</c:v>
                      </c:pt>
                      <c:pt idx="2">
                        <c:v>493</c:v>
                      </c:pt>
                      <c:pt idx="3">
                        <c:v>520</c:v>
                      </c:pt>
                      <c:pt idx="4">
                        <c:v>566</c:v>
                      </c:pt>
                      <c:pt idx="5">
                        <c:v>527</c:v>
                      </c:pt>
                      <c:pt idx="6">
                        <c:v>557</c:v>
                      </c:pt>
                      <c:pt idx="7">
                        <c:v>592</c:v>
                      </c:pt>
                      <c:pt idx="8">
                        <c:v>602</c:v>
                      </c:pt>
                      <c:pt idx="9">
                        <c:v>610</c:v>
                      </c:pt>
                      <c:pt idx="10">
                        <c:v>588</c:v>
                      </c:pt>
                      <c:pt idx="11">
                        <c:v>552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F1BB-4B02-814A-CA65510EF754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2026</c:v>
                </c:tx>
                <c:dLbls>
                  <c:dLbl>
                    <c:idx val="0"/>
                    <c:layout>
                      <c:manualLayout>
                        <c:x val="-2.2935779816513763E-3"/>
                        <c:y val="-3.5220125786163521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3-F1BB-4B02-814A-CA65510EF754}"/>
                      </c:ext>
                    </c:extLst>
                  </c:dLbl>
                  <c:dLbl>
                    <c:idx val="1"/>
                    <c:layout>
                      <c:manualLayout>
                        <c:x val="-1.6819571865443451E-2"/>
                        <c:y val="-3.0188679245283019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4-F1BB-4B02-814A-CA65510EF754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wrap="square" lIns="38100" tIns="19050" rIns="38100" bIns="19050" anchor="ctr">
                      <a:spAutoFit/>
                    </a:bodyPr>
                    <a:lstStyle/>
                    <a:p>
                      <a:pPr>
                        <a:defRPr b="1" i="0" baseline="0"/>
                      </a:pPr>
                      <a:endParaRPr lang="es-E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[1]RESUMEN!$AE$132:$AE$143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587</c:v>
                      </c:pt>
                      <c:pt idx="1">
                        <c:v>605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F1BB-4B02-814A-CA65510EF754}"/>
                  </c:ext>
                </c:extLst>
              </c15:ser>
            </c15:filteredLineSeries>
          </c:ext>
        </c:extLst>
      </c:lineChart>
      <c:catAx>
        <c:axId val="5585846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8584671"/>
        <c:crosses val="autoZero"/>
        <c:crossBetween val="between"/>
        <c:majorUnit val="150"/>
        <c:minorUnit val="100"/>
      </c:valAx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306837153073168"/>
          <c:y val="0.71910873404975317"/>
          <c:w val="9.3012232122487534E-2"/>
          <c:h val="0.1144702949867115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80</xdr:row>
      <xdr:rowOff>371475</xdr:rowOff>
    </xdr:from>
    <xdr:to>
      <xdr:col>12</xdr:col>
      <xdr:colOff>28575</xdr:colOff>
      <xdr:row>124</xdr:row>
      <xdr:rowOff>85725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2C07A572-E2F5-42E3-80B1-C15982C311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1057275</xdr:colOff>
      <xdr:row>22</xdr:row>
      <xdr:rowOff>161925</xdr:rowOff>
    </xdr:from>
    <xdr:to>
      <xdr:col>12</xdr:col>
      <xdr:colOff>0</xdr:colOff>
      <xdr:row>56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36352D9-51EA-4730-8CC4-932AA4AC93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143</xdr:row>
      <xdr:rowOff>371475</xdr:rowOff>
    </xdr:from>
    <xdr:to>
      <xdr:col>12</xdr:col>
      <xdr:colOff>0</xdr:colOff>
      <xdr:row>174</xdr:row>
      <xdr:rowOff>79375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E2553EF-D5EE-4EF1-B1A5-C02202C944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1133475</xdr:colOff>
      <xdr:row>3</xdr:row>
      <xdr:rowOff>133350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7630600C-F28A-4D0D-962D-2A820D854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1152525</xdr:colOff>
      <xdr:row>62</xdr:row>
      <xdr:rowOff>180975</xdr:rowOff>
    </xdr:to>
    <xdr:pic>
      <xdr:nvPicPr>
        <xdr:cNvPr id="6" name="Imagen 8">
          <a:extLst>
            <a:ext uri="{FF2B5EF4-FFF2-40B4-BE49-F238E27FC236}">
              <a16:creationId xmlns:a16="http://schemas.microsoft.com/office/drawing/2014/main" id="{EBF71CE7-6259-4015-BD6B-A5833F739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8050"/>
          <a:ext cx="1152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i%20unidad\ESTUDIOS%20Y%20ESTADISTICAS\GESTION%20DIRECTA%20GRUAS\GESTION%20DIRECTA%20GRUAS.xlsx" TargetMode="External"/><Relationship Id="rId1" Type="http://schemas.openxmlformats.org/officeDocument/2006/relationships/externalLinkPath" Target="file:///G:\Mi%20unidad\ESTUDIOS%20Y%20ESTADISTICAS\GESTION%20DIRECTA%20GRUAS\GESTION%20DIRECTA%20GRU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"/>
      <sheetName val="ENERO"/>
      <sheetName val="FEBRERO"/>
      <sheetName val="MARZO"/>
      <sheetName val="ABRIL"/>
      <sheetName val="MAYO"/>
      <sheetName val="JUNIO"/>
      <sheetName val="JULIO"/>
      <sheetName val="AGOSTO  "/>
      <sheetName val="SEPTIEMBRE"/>
      <sheetName val="OCTUBRE"/>
      <sheetName val="NOVIEMBRE"/>
      <sheetName val="DICIEMBRE"/>
    </sheetNames>
    <sheetDataSet>
      <sheetData sheetId="0">
        <row r="6">
          <cell r="B6" t="str">
            <v>ENERO</v>
          </cell>
          <cell r="AB6">
            <v>355</v>
          </cell>
          <cell r="AC6">
            <v>332</v>
          </cell>
          <cell r="AD6">
            <v>270</v>
          </cell>
          <cell r="AE6">
            <v>442</v>
          </cell>
        </row>
        <row r="7">
          <cell r="B7" t="str">
            <v>FEBRERO</v>
          </cell>
          <cell r="AB7">
            <v>361</v>
          </cell>
          <cell r="AC7">
            <v>358</v>
          </cell>
          <cell r="AD7">
            <v>261</v>
          </cell>
          <cell r="AE7">
            <v>483</v>
          </cell>
        </row>
        <row r="8">
          <cell r="B8" t="str">
            <v>MARZO</v>
          </cell>
          <cell r="AB8">
            <v>414</v>
          </cell>
          <cell r="AC8">
            <v>323</v>
          </cell>
          <cell r="AD8">
            <v>360</v>
          </cell>
        </row>
        <row r="9">
          <cell r="B9" t="str">
            <v>ABRIL</v>
          </cell>
          <cell r="AB9">
            <v>319</v>
          </cell>
          <cell r="AC9">
            <v>361</v>
          </cell>
          <cell r="AD9">
            <v>288</v>
          </cell>
        </row>
        <row r="10">
          <cell r="B10" t="str">
            <v>MAYO</v>
          </cell>
          <cell r="AB10">
            <v>360</v>
          </cell>
          <cell r="AC10">
            <v>280</v>
          </cell>
          <cell r="AD10">
            <v>301</v>
          </cell>
        </row>
        <row r="11">
          <cell r="B11" t="str">
            <v>JUNIO</v>
          </cell>
          <cell r="AB11">
            <v>300</v>
          </cell>
          <cell r="AC11">
            <v>278</v>
          </cell>
          <cell r="AD11">
            <v>327</v>
          </cell>
        </row>
        <row r="12">
          <cell r="B12" t="str">
            <v>JULIO</v>
          </cell>
          <cell r="AB12">
            <v>356</v>
          </cell>
          <cell r="AC12">
            <v>372</v>
          </cell>
          <cell r="AD12">
            <v>302</v>
          </cell>
        </row>
        <row r="13">
          <cell r="B13" t="str">
            <v>AGOSTO</v>
          </cell>
          <cell r="AB13">
            <v>275</v>
          </cell>
          <cell r="AC13">
            <v>262</v>
          </cell>
          <cell r="AD13">
            <v>255</v>
          </cell>
        </row>
        <row r="14">
          <cell r="B14" t="str">
            <v>SEPTIEMBRE</v>
          </cell>
          <cell r="AB14">
            <v>330</v>
          </cell>
          <cell r="AC14">
            <v>275</v>
          </cell>
          <cell r="AD14">
            <v>361</v>
          </cell>
        </row>
        <row r="15">
          <cell r="B15" t="str">
            <v>OCTUBRE</v>
          </cell>
          <cell r="AB15">
            <v>328</v>
          </cell>
          <cell r="AC15">
            <v>339</v>
          </cell>
          <cell r="AD15">
            <v>410</v>
          </cell>
        </row>
        <row r="16">
          <cell r="B16" t="str">
            <v>NOVIEMBRE</v>
          </cell>
          <cell r="AB16">
            <v>356</v>
          </cell>
          <cell r="AC16">
            <v>323</v>
          </cell>
          <cell r="AD16">
            <v>398</v>
          </cell>
        </row>
        <row r="17">
          <cell r="B17" t="str">
            <v>DICIEMBRE</v>
          </cell>
          <cell r="AB17">
            <v>349</v>
          </cell>
          <cell r="AC17">
            <v>312</v>
          </cell>
          <cell r="AD17">
            <v>430</v>
          </cell>
        </row>
        <row r="65">
          <cell r="B65" t="str">
            <v>ENERO</v>
          </cell>
          <cell r="AB65">
            <v>32541.8</v>
          </cell>
          <cell r="AC65">
            <v>28907.200000000001</v>
          </cell>
          <cell r="AD65">
            <v>22900.55</v>
          </cell>
          <cell r="AE65">
            <v>38574.65</v>
          </cell>
        </row>
        <row r="66">
          <cell r="B66" t="str">
            <v>FEBRERO</v>
          </cell>
          <cell r="AB66">
            <v>31771.05</v>
          </cell>
          <cell r="AC66">
            <v>28849.15</v>
          </cell>
          <cell r="AD66">
            <v>21622.400000000001</v>
          </cell>
          <cell r="AE66">
            <v>39627.449999999997</v>
          </cell>
        </row>
        <row r="67">
          <cell r="B67" t="str">
            <v>MARZO</v>
          </cell>
          <cell r="AB67">
            <v>35657.5</v>
          </cell>
          <cell r="AC67">
            <v>28717.8</v>
          </cell>
          <cell r="AD67">
            <v>29201.45</v>
          </cell>
        </row>
        <row r="68">
          <cell r="B68" t="str">
            <v>ABRIL</v>
          </cell>
          <cell r="AB68">
            <v>28330.7</v>
          </cell>
          <cell r="AC68">
            <v>28989</v>
          </cell>
          <cell r="AD68">
            <v>24449.75</v>
          </cell>
        </row>
        <row r="69">
          <cell r="B69" t="str">
            <v>MAYO</v>
          </cell>
          <cell r="AB69">
            <v>28861.4</v>
          </cell>
          <cell r="AC69">
            <v>24897.200000000001</v>
          </cell>
          <cell r="AD69">
            <v>24735.65</v>
          </cell>
        </row>
        <row r="70">
          <cell r="B70" t="str">
            <v>JUNIO</v>
          </cell>
          <cell r="AB70">
            <v>26038.1</v>
          </cell>
          <cell r="AC70">
            <v>25826.1</v>
          </cell>
          <cell r="AD70">
            <v>28431.7</v>
          </cell>
        </row>
        <row r="71">
          <cell r="B71" t="str">
            <v>JULIO</v>
          </cell>
          <cell r="AB71">
            <v>29151</v>
          </cell>
          <cell r="AC71">
            <v>30851.45</v>
          </cell>
          <cell r="AD71">
            <v>26405.5</v>
          </cell>
        </row>
        <row r="72">
          <cell r="B72" t="str">
            <v>AGOSTO</v>
          </cell>
          <cell r="AB72">
            <v>22573.25</v>
          </cell>
          <cell r="AC72">
            <v>22588.45</v>
          </cell>
          <cell r="AD72">
            <v>22422.75</v>
          </cell>
        </row>
        <row r="73">
          <cell r="B73" t="str">
            <v>SEPTIEMBRE</v>
          </cell>
          <cell r="AB73">
            <v>28198.799999999999</v>
          </cell>
          <cell r="AC73">
            <v>25922.05</v>
          </cell>
          <cell r="AD73">
            <v>31988.5</v>
          </cell>
        </row>
        <row r="74">
          <cell r="B74" t="str">
            <v>OCTUBRE</v>
          </cell>
          <cell r="AB74">
            <v>30314.95</v>
          </cell>
          <cell r="AC74">
            <v>31619.8</v>
          </cell>
          <cell r="AD74">
            <v>36823.449999999997</v>
          </cell>
        </row>
        <row r="75">
          <cell r="B75" t="str">
            <v>NOVIEMBRE</v>
          </cell>
          <cell r="AB75">
            <v>30571.15</v>
          </cell>
          <cell r="AC75">
            <v>28596.35</v>
          </cell>
          <cell r="AD75">
            <v>34439.050000000003</v>
          </cell>
        </row>
        <row r="76">
          <cell r="B76" t="str">
            <v>DICIEMBRE</v>
          </cell>
          <cell r="AB76">
            <v>31074.7</v>
          </cell>
          <cell r="AC76">
            <v>26456.3</v>
          </cell>
          <cell r="AD76">
            <v>36429.25</v>
          </cell>
        </row>
        <row r="132">
          <cell r="B132" t="str">
            <v>ENERO</v>
          </cell>
          <cell r="AB132">
            <v>466</v>
          </cell>
          <cell r="AC132">
            <v>574</v>
          </cell>
          <cell r="AD132">
            <v>505</v>
          </cell>
          <cell r="AE132">
            <v>587</v>
          </cell>
        </row>
        <row r="133">
          <cell r="B133" t="str">
            <v>FEBRERO</v>
          </cell>
          <cell r="AB133">
            <v>493</v>
          </cell>
          <cell r="AC133">
            <v>569</v>
          </cell>
          <cell r="AD133">
            <v>517</v>
          </cell>
          <cell r="AE133">
            <v>605</v>
          </cell>
        </row>
        <row r="134">
          <cell r="B134" t="str">
            <v>MARZO</v>
          </cell>
          <cell r="AB134">
            <v>493</v>
          </cell>
          <cell r="AC134">
            <v>541</v>
          </cell>
          <cell r="AD134">
            <v>536</v>
          </cell>
        </row>
        <row r="135">
          <cell r="B135" t="str">
            <v>ABRIL</v>
          </cell>
          <cell r="AB135">
            <v>520</v>
          </cell>
          <cell r="AC135">
            <v>548</v>
          </cell>
          <cell r="AD135">
            <v>541</v>
          </cell>
        </row>
        <row r="136">
          <cell r="B136" t="str">
            <v>MAYO</v>
          </cell>
          <cell r="AB136">
            <v>566</v>
          </cell>
          <cell r="AC136">
            <v>542</v>
          </cell>
          <cell r="AD136">
            <v>557</v>
          </cell>
        </row>
        <row r="137">
          <cell r="B137" t="str">
            <v>JUNIO</v>
          </cell>
          <cell r="AB137">
            <v>527</v>
          </cell>
          <cell r="AC137">
            <v>516</v>
          </cell>
          <cell r="AD137">
            <v>570</v>
          </cell>
        </row>
        <row r="138">
          <cell r="B138" t="str">
            <v>JULIO</v>
          </cell>
          <cell r="AB138">
            <v>557</v>
          </cell>
          <cell r="AC138">
            <v>532</v>
          </cell>
          <cell r="AD138">
            <v>562</v>
          </cell>
        </row>
        <row r="139">
          <cell r="B139" t="str">
            <v>AGOSTO</v>
          </cell>
          <cell r="AB139">
            <v>592</v>
          </cell>
          <cell r="AC139">
            <v>545</v>
          </cell>
          <cell r="AD139">
            <v>572</v>
          </cell>
        </row>
        <row r="140">
          <cell r="B140" t="str">
            <v>SEPTIEMBRE</v>
          </cell>
          <cell r="AB140">
            <v>602</v>
          </cell>
          <cell r="AC140">
            <v>535</v>
          </cell>
          <cell r="AD140">
            <v>560</v>
          </cell>
        </row>
        <row r="141">
          <cell r="B141" t="str">
            <v>OCTUBRE</v>
          </cell>
          <cell r="AB141">
            <v>610</v>
          </cell>
          <cell r="AC141">
            <v>514</v>
          </cell>
          <cell r="AD141">
            <v>542</v>
          </cell>
        </row>
        <row r="142">
          <cell r="B142" t="str">
            <v>NOVIEMBRE</v>
          </cell>
          <cell r="AB142">
            <v>588</v>
          </cell>
          <cell r="AC142">
            <v>513</v>
          </cell>
          <cell r="AD142">
            <v>562</v>
          </cell>
        </row>
        <row r="143">
          <cell r="B143" t="str">
            <v>DICIEMBRE</v>
          </cell>
          <cell r="AB143">
            <v>552</v>
          </cell>
          <cell r="AC143">
            <v>503</v>
          </cell>
          <cell r="AD143">
            <v>558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AAAAE-FDE1-4719-A6EB-398D6157217D}">
  <dimension ref="A1:O154"/>
  <sheetViews>
    <sheetView showGridLines="0" tabSelected="1" view="pageBreakPreview" topLeftCell="A37" zoomScale="60" zoomScaleNormal="100" workbookViewId="0">
      <selection activeCell="O160" sqref="O160"/>
    </sheetView>
  </sheetViews>
  <sheetFormatPr baseColWidth="10" defaultRowHeight="15"/>
  <cols>
    <col min="1" max="1" width="17.42578125" customWidth="1"/>
    <col min="2" max="2" width="22.140625" customWidth="1"/>
    <col min="3" max="7" width="15.42578125" bestFit="1" customWidth="1"/>
    <col min="8" max="12" width="15.42578125" customWidth="1"/>
  </cols>
  <sheetData>
    <row r="1" spans="1:1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9.25" customHeight="1">
      <c r="B2" s="4"/>
      <c r="C2" s="43"/>
      <c r="D2" s="43"/>
      <c r="E2" s="43"/>
      <c r="F2" s="43"/>
      <c r="G2" s="43"/>
      <c r="H2" s="43"/>
      <c r="I2" s="43"/>
      <c r="J2" s="43"/>
      <c r="K2" s="43"/>
      <c r="L2" s="5"/>
    </row>
    <row r="3" spans="1:12" ht="15.75" thickBot="1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s="10" customFormat="1" thickBot="1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s="12" customFormat="1" ht="35.25" customHeight="1" thickBot="1">
      <c r="B5" s="13" t="s">
        <v>1</v>
      </c>
      <c r="C5" s="13">
        <v>2016</v>
      </c>
      <c r="D5" s="13">
        <v>2017</v>
      </c>
      <c r="E5" s="13">
        <v>2018</v>
      </c>
      <c r="F5" s="13">
        <v>2019</v>
      </c>
      <c r="G5" s="13">
        <v>2020</v>
      </c>
      <c r="H5" s="13">
        <v>2021</v>
      </c>
      <c r="I5" s="13">
        <v>2022</v>
      </c>
      <c r="J5" s="13">
        <v>2023</v>
      </c>
      <c r="K5" s="13">
        <v>2024</v>
      </c>
      <c r="L5" s="13">
        <v>2025</v>
      </c>
    </row>
    <row r="6" spans="1:12" s="10" customFormat="1" ht="30" customHeight="1">
      <c r="B6" s="14" t="s">
        <v>2</v>
      </c>
      <c r="C6" s="15">
        <v>444</v>
      </c>
      <c r="D6" s="15">
        <v>476</v>
      </c>
      <c r="E6" s="15">
        <v>468</v>
      </c>
      <c r="F6" s="15">
        <v>501</v>
      </c>
      <c r="G6" s="15">
        <v>439</v>
      </c>
      <c r="H6" s="15">
        <v>303</v>
      </c>
      <c r="I6" s="15">
        <v>302</v>
      </c>
      <c r="J6" s="15">
        <v>355</v>
      </c>
      <c r="K6" s="15">
        <v>332</v>
      </c>
      <c r="L6" s="40">
        <v>270</v>
      </c>
    </row>
    <row r="7" spans="1:12" s="10" customFormat="1" ht="30" customHeight="1">
      <c r="B7" s="16" t="s">
        <v>3</v>
      </c>
      <c r="C7" s="17">
        <v>399</v>
      </c>
      <c r="D7" s="17">
        <v>449</v>
      </c>
      <c r="E7" s="17">
        <v>385</v>
      </c>
      <c r="F7" s="17">
        <v>393</v>
      </c>
      <c r="G7" s="17">
        <v>418</v>
      </c>
      <c r="H7" s="17">
        <v>314</v>
      </c>
      <c r="I7" s="17">
        <v>365</v>
      </c>
      <c r="J7" s="17">
        <v>361</v>
      </c>
      <c r="K7" s="17">
        <v>358</v>
      </c>
      <c r="L7" s="41">
        <v>261</v>
      </c>
    </row>
    <row r="8" spans="1:12" s="10" customFormat="1" ht="30" customHeight="1">
      <c r="B8" s="16" t="s">
        <v>4</v>
      </c>
      <c r="C8" s="17">
        <v>373</v>
      </c>
      <c r="D8" s="17">
        <v>513</v>
      </c>
      <c r="E8" s="17">
        <v>395</v>
      </c>
      <c r="F8" s="17">
        <v>486</v>
      </c>
      <c r="G8" s="17">
        <v>251</v>
      </c>
      <c r="H8" s="17">
        <v>309</v>
      </c>
      <c r="I8" s="17">
        <v>385</v>
      </c>
      <c r="J8" s="17">
        <v>414</v>
      </c>
      <c r="K8" s="17">
        <v>323</v>
      </c>
      <c r="L8" s="41">
        <v>360</v>
      </c>
    </row>
    <row r="9" spans="1:12" s="10" customFormat="1" ht="30" customHeight="1">
      <c r="B9" s="16" t="s">
        <v>5</v>
      </c>
      <c r="C9" s="17">
        <v>377</v>
      </c>
      <c r="D9" s="17">
        <v>425</v>
      </c>
      <c r="E9" s="17">
        <v>404</v>
      </c>
      <c r="F9" s="17">
        <v>387</v>
      </c>
      <c r="G9" s="18">
        <v>115</v>
      </c>
      <c r="H9" s="17">
        <v>292</v>
      </c>
      <c r="I9" s="17">
        <v>378</v>
      </c>
      <c r="J9" s="17">
        <v>319</v>
      </c>
      <c r="K9" s="17">
        <v>361</v>
      </c>
      <c r="L9" s="41">
        <v>288</v>
      </c>
    </row>
    <row r="10" spans="1:12" s="10" customFormat="1" ht="30" customHeight="1">
      <c r="B10" s="16" t="s">
        <v>6</v>
      </c>
      <c r="C10" s="17">
        <v>420</v>
      </c>
      <c r="D10" s="17">
        <v>360</v>
      </c>
      <c r="E10" s="17">
        <v>324</v>
      </c>
      <c r="F10" s="17">
        <v>355</v>
      </c>
      <c r="G10" s="17">
        <v>199</v>
      </c>
      <c r="H10" s="17">
        <v>366</v>
      </c>
      <c r="I10" s="17">
        <v>333</v>
      </c>
      <c r="J10" s="17">
        <v>360</v>
      </c>
      <c r="K10" s="17">
        <v>280</v>
      </c>
      <c r="L10" s="41">
        <v>301</v>
      </c>
    </row>
    <row r="11" spans="1:12" s="10" customFormat="1" ht="30" customHeight="1">
      <c r="B11" s="16" t="s">
        <v>7</v>
      </c>
      <c r="C11" s="17">
        <v>313</v>
      </c>
      <c r="D11" s="17">
        <v>346</v>
      </c>
      <c r="E11" s="17">
        <v>319</v>
      </c>
      <c r="F11" s="17">
        <v>307</v>
      </c>
      <c r="G11" s="17">
        <v>272</v>
      </c>
      <c r="H11" s="17">
        <v>324</v>
      </c>
      <c r="I11" s="17">
        <v>253</v>
      </c>
      <c r="J11" s="17">
        <v>300</v>
      </c>
      <c r="K11" s="17">
        <v>278</v>
      </c>
      <c r="L11" s="41">
        <v>327</v>
      </c>
    </row>
    <row r="12" spans="1:12" s="10" customFormat="1" ht="30" customHeight="1">
      <c r="B12" s="16" t="s">
        <v>8</v>
      </c>
      <c r="C12" s="17">
        <v>400</v>
      </c>
      <c r="D12" s="17">
        <v>363</v>
      </c>
      <c r="E12" s="17">
        <v>328</v>
      </c>
      <c r="F12" s="17">
        <v>381</v>
      </c>
      <c r="G12" s="17">
        <v>289</v>
      </c>
      <c r="H12" s="17">
        <v>332</v>
      </c>
      <c r="I12" s="17">
        <v>320</v>
      </c>
      <c r="J12" s="17">
        <v>356</v>
      </c>
      <c r="K12" s="17">
        <v>372</v>
      </c>
      <c r="L12" s="41">
        <v>302</v>
      </c>
    </row>
    <row r="13" spans="1:12" s="10" customFormat="1" ht="30" customHeight="1">
      <c r="B13" s="16" t="s">
        <v>9</v>
      </c>
      <c r="C13" s="17">
        <v>342</v>
      </c>
      <c r="D13" s="17">
        <v>321</v>
      </c>
      <c r="E13" s="17">
        <v>312</v>
      </c>
      <c r="F13" s="17">
        <v>301</v>
      </c>
      <c r="G13" s="17">
        <v>257</v>
      </c>
      <c r="H13" s="17">
        <v>247</v>
      </c>
      <c r="I13" s="17">
        <v>248</v>
      </c>
      <c r="J13" s="17">
        <v>275</v>
      </c>
      <c r="K13" s="17">
        <v>262</v>
      </c>
      <c r="L13" s="41">
        <v>255</v>
      </c>
    </row>
    <row r="14" spans="1:12" s="10" customFormat="1" ht="30" customHeight="1">
      <c r="B14" s="16" t="s">
        <v>10</v>
      </c>
      <c r="C14" s="17">
        <v>347</v>
      </c>
      <c r="D14" s="17">
        <v>382</v>
      </c>
      <c r="E14" s="17">
        <v>372</v>
      </c>
      <c r="F14" s="17">
        <v>396</v>
      </c>
      <c r="G14" s="17">
        <v>255</v>
      </c>
      <c r="H14" s="17">
        <v>279</v>
      </c>
      <c r="I14" s="17">
        <v>299</v>
      </c>
      <c r="J14" s="17">
        <v>330</v>
      </c>
      <c r="K14" s="17">
        <v>275</v>
      </c>
      <c r="L14" s="41">
        <v>361</v>
      </c>
    </row>
    <row r="15" spans="1:12" s="10" customFormat="1" ht="30" customHeight="1">
      <c r="B15" s="16" t="s">
        <v>11</v>
      </c>
      <c r="C15" s="17">
        <v>457</v>
      </c>
      <c r="D15" s="17">
        <v>488</v>
      </c>
      <c r="E15" s="17">
        <v>468</v>
      </c>
      <c r="F15" s="17">
        <v>425</v>
      </c>
      <c r="G15" s="17">
        <v>299</v>
      </c>
      <c r="H15" s="17">
        <v>315</v>
      </c>
      <c r="I15" s="17">
        <v>387</v>
      </c>
      <c r="J15" s="17">
        <v>328</v>
      </c>
      <c r="K15" s="17">
        <v>339</v>
      </c>
      <c r="L15" s="41">
        <v>410</v>
      </c>
    </row>
    <row r="16" spans="1:12" s="10" customFormat="1" ht="30" customHeight="1">
      <c r="B16" s="16" t="s">
        <v>12</v>
      </c>
      <c r="C16" s="17">
        <v>455</v>
      </c>
      <c r="D16" s="17">
        <v>401</v>
      </c>
      <c r="E16" s="17">
        <v>381</v>
      </c>
      <c r="F16" s="17">
        <v>414</v>
      </c>
      <c r="G16" s="17">
        <v>336</v>
      </c>
      <c r="H16" s="17">
        <v>329</v>
      </c>
      <c r="I16" s="17">
        <v>401</v>
      </c>
      <c r="J16" s="17">
        <v>356</v>
      </c>
      <c r="K16" s="17">
        <v>323</v>
      </c>
      <c r="L16" s="41">
        <v>398</v>
      </c>
    </row>
    <row r="17" spans="2:12" s="10" customFormat="1" ht="30" customHeight="1" thickBot="1">
      <c r="B17" s="19" t="s">
        <v>13</v>
      </c>
      <c r="C17" s="20">
        <v>399</v>
      </c>
      <c r="D17" s="20">
        <v>429</v>
      </c>
      <c r="E17" s="20">
        <v>408</v>
      </c>
      <c r="F17" s="20">
        <v>415</v>
      </c>
      <c r="G17" s="20">
        <v>286</v>
      </c>
      <c r="H17" s="20">
        <v>328</v>
      </c>
      <c r="I17" s="20">
        <v>306</v>
      </c>
      <c r="J17" s="20">
        <v>349</v>
      </c>
      <c r="K17" s="20">
        <v>312</v>
      </c>
      <c r="L17" s="42">
        <v>430</v>
      </c>
    </row>
    <row r="18" spans="2:12" s="23" customFormat="1" ht="42.75" customHeight="1" thickBot="1">
      <c r="B18" s="21" t="s">
        <v>14</v>
      </c>
      <c r="C18" s="22">
        <f t="shared" ref="C18:H18" si="0">SUM(C6:C17)</f>
        <v>4726</v>
      </c>
      <c r="D18" s="22">
        <f>SUM(D6:D17)</f>
        <v>4953</v>
      </c>
      <c r="E18" s="22">
        <f>SUM(E6:E17)</f>
        <v>4564</v>
      </c>
      <c r="F18" s="22">
        <f>SUM(F6:F17)</f>
        <v>4761</v>
      </c>
      <c r="G18" s="22">
        <f t="shared" si="0"/>
        <v>3416</v>
      </c>
      <c r="H18" s="22">
        <f t="shared" si="0"/>
        <v>3738</v>
      </c>
      <c r="I18" s="22">
        <f>SUM(I6:I17)</f>
        <v>3977</v>
      </c>
      <c r="J18" s="22">
        <f>SUM(J6:J17)</f>
        <v>4103</v>
      </c>
      <c r="K18" s="22">
        <f>SUM(K6:K17)</f>
        <v>3815</v>
      </c>
      <c r="L18" s="22">
        <f>SUM(L6:L17)</f>
        <v>3963</v>
      </c>
    </row>
    <row r="19" spans="2:12" s="10" customFormat="1" ht="30.75" customHeight="1" thickBot="1">
      <c r="B19" s="24" t="s">
        <v>15</v>
      </c>
      <c r="C19" s="25">
        <f t="shared" ref="C19:L19" si="1">+C6+C7</f>
        <v>843</v>
      </c>
      <c r="D19" s="25">
        <f t="shared" si="1"/>
        <v>925</v>
      </c>
      <c r="E19" s="25">
        <f t="shared" si="1"/>
        <v>853</v>
      </c>
      <c r="F19" s="25">
        <f t="shared" si="1"/>
        <v>894</v>
      </c>
      <c r="G19" s="25">
        <f t="shared" si="1"/>
        <v>857</v>
      </c>
      <c r="H19" s="25">
        <f t="shared" si="1"/>
        <v>617</v>
      </c>
      <c r="I19" s="25">
        <f t="shared" si="1"/>
        <v>667</v>
      </c>
      <c r="J19" s="25">
        <f t="shared" si="1"/>
        <v>716</v>
      </c>
      <c r="K19" s="25">
        <f t="shared" si="1"/>
        <v>690</v>
      </c>
      <c r="L19" s="25">
        <f t="shared" si="1"/>
        <v>531</v>
      </c>
    </row>
    <row r="20" spans="2:12" s="10" customFormat="1" ht="30.75" customHeight="1" thickBot="1">
      <c r="B20" s="24" t="s">
        <v>16</v>
      </c>
      <c r="C20" s="25">
        <f t="shared" ref="C20:J20" si="2">+C18/12</f>
        <v>393.83333333333331</v>
      </c>
      <c r="D20" s="25">
        <f t="shared" si="2"/>
        <v>412.75</v>
      </c>
      <c r="E20" s="25">
        <f t="shared" si="2"/>
        <v>380.33333333333331</v>
      </c>
      <c r="F20" s="25">
        <f t="shared" si="2"/>
        <v>396.75</v>
      </c>
      <c r="G20" s="25">
        <f t="shared" si="2"/>
        <v>284.66666666666669</v>
      </c>
      <c r="H20" s="25">
        <f t="shared" si="2"/>
        <v>311.5</v>
      </c>
      <c r="I20" s="25">
        <f t="shared" si="2"/>
        <v>331.41666666666669</v>
      </c>
      <c r="J20" s="25">
        <f t="shared" si="2"/>
        <v>341.91666666666669</v>
      </c>
      <c r="K20" s="25">
        <f>+K18/12</f>
        <v>317.91666666666669</v>
      </c>
      <c r="L20" s="25">
        <f>+L18/12</f>
        <v>330.25</v>
      </c>
    </row>
    <row r="21" spans="2:12" s="10" customFormat="1" ht="30.75" customHeight="1" thickBot="1">
      <c r="B21" s="24" t="s">
        <v>17</v>
      </c>
      <c r="C21" s="25">
        <f t="shared" ref="C21:L21" si="3">+C20/31</f>
        <v>12.704301075268816</v>
      </c>
      <c r="D21" s="25">
        <f t="shared" si="3"/>
        <v>13.314516129032258</v>
      </c>
      <c r="E21" s="25">
        <f t="shared" si="3"/>
        <v>12.268817204301074</v>
      </c>
      <c r="F21" s="25">
        <f t="shared" si="3"/>
        <v>12.798387096774194</v>
      </c>
      <c r="G21" s="25">
        <f t="shared" si="3"/>
        <v>9.1827956989247319</v>
      </c>
      <c r="H21" s="25">
        <f t="shared" si="3"/>
        <v>10.048387096774194</v>
      </c>
      <c r="I21" s="25">
        <f t="shared" si="3"/>
        <v>10.690860215053764</v>
      </c>
      <c r="J21" s="25">
        <f t="shared" si="3"/>
        <v>11.029569892473118</v>
      </c>
      <c r="K21" s="25">
        <f t="shared" si="3"/>
        <v>10.255376344086022</v>
      </c>
      <c r="L21" s="25">
        <f t="shared" si="3"/>
        <v>10.653225806451612</v>
      </c>
    </row>
    <row r="22" spans="2:12" s="10" customFormat="1">
      <c r="B22" s="26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2:12" s="10" customFormat="1">
      <c r="B23" s="26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2:12" s="10" customFormat="1">
      <c r="B24" s="26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2" s="10" customFormat="1">
      <c r="B25" s="26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s="10" customFormat="1">
      <c r="B26" s="26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2" s="10" customFormat="1">
      <c r="B27" s="26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s="10" customFormat="1">
      <c r="B28" s="26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s="10" customFormat="1">
      <c r="B29" s="26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s="10" customFormat="1">
      <c r="B30" s="26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s="10" customFormat="1">
      <c r="B31" s="26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s="10" customFormat="1">
      <c r="B32" s="26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2:12" s="10" customFormat="1">
      <c r="B33" s="26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s="10" customFormat="1">
      <c r="B34" s="26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2" s="10" customFormat="1">
      <c r="B35" s="26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2:12" s="10" customFormat="1">
      <c r="B36" s="26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2:12" s="10" customFormat="1">
      <c r="B37" s="26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2:12" s="10" customFormat="1">
      <c r="B38" s="26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2:12" s="10" customFormat="1">
      <c r="B39" s="26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2:12" s="10" customFormat="1">
      <c r="B40" s="26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2:12" s="10" customFormat="1">
      <c r="B41" s="26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2:12" s="10" customFormat="1">
      <c r="B42" s="26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2:12" s="10" customFormat="1">
      <c r="B43" s="26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2:12" s="10" customFormat="1">
      <c r="B44" s="26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2" s="10" customFormat="1">
      <c r="B45" s="26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2:12" s="10" customFormat="1">
      <c r="B46" s="26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2:12" s="10" customFormat="1">
      <c r="B47" s="26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2:12" s="10" customFormat="1">
      <c r="B48" s="26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s="10" customFormat="1">
      <c r="B49" s="26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s="10" customFormat="1">
      <c r="B50" s="26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s="10" customFormat="1">
      <c r="B51" s="26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0" customFormat="1">
      <c r="B52" s="26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0" customFormat="1">
      <c r="B53" s="26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0" customFormat="1">
      <c r="B54" s="26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0" customFormat="1">
      <c r="B55" s="26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0" customFormat="1">
      <c r="B56" s="26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0" customFormat="1">
      <c r="B57" s="26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s="10" customFormat="1">
      <c r="B58" s="26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s="10" customFormat="1" ht="15.75" thickBot="1">
      <c r="B59" s="26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>
      <c r="B60" s="27" t="s">
        <v>18</v>
      </c>
      <c r="C60" s="28"/>
      <c r="D60" s="28"/>
      <c r="E60" s="28"/>
      <c r="F60" s="28"/>
      <c r="G60" s="28"/>
      <c r="H60" s="28"/>
      <c r="I60" s="28"/>
      <c r="J60" s="28"/>
      <c r="K60" s="28"/>
      <c r="L60" s="29"/>
    </row>
    <row r="61" spans="1:12" ht="29.25" customHeight="1">
      <c r="B61" s="30"/>
      <c r="C61" s="44"/>
      <c r="D61" s="44"/>
      <c r="E61" s="44"/>
      <c r="F61" s="44"/>
      <c r="G61" s="44"/>
      <c r="H61" s="44"/>
      <c r="I61" s="44"/>
      <c r="J61" s="44"/>
      <c r="K61" s="44"/>
      <c r="L61" s="31"/>
    </row>
    <row r="62" spans="1:12" ht="15.75" thickBot="1">
      <c r="A62" s="6"/>
      <c r="B62" s="32"/>
      <c r="C62" s="33"/>
      <c r="D62" s="33"/>
      <c r="E62" s="33"/>
      <c r="F62" s="33"/>
      <c r="G62" s="33"/>
      <c r="H62" s="33"/>
      <c r="I62" s="33"/>
      <c r="J62" s="33"/>
      <c r="K62" s="33"/>
      <c r="L62" s="34"/>
    </row>
    <row r="63" spans="1:12" s="10" customFormat="1" ht="15.75" thickBot="1">
      <c r="B63" s="26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s="12" customFormat="1" ht="35.25" customHeight="1" thickBot="1">
      <c r="B64" s="13" t="s">
        <v>1</v>
      </c>
      <c r="C64" s="13">
        <v>2016</v>
      </c>
      <c r="D64" s="13">
        <v>2017</v>
      </c>
      <c r="E64" s="13">
        <v>2018</v>
      </c>
      <c r="F64" s="13">
        <v>2019</v>
      </c>
      <c r="G64" s="13">
        <v>2020</v>
      </c>
      <c r="H64" s="13">
        <v>2021</v>
      </c>
      <c r="I64" s="13">
        <v>2022</v>
      </c>
      <c r="J64" s="13">
        <v>2023</v>
      </c>
      <c r="K64" s="13">
        <v>2024</v>
      </c>
      <c r="L64" s="13">
        <v>2025</v>
      </c>
    </row>
    <row r="65" spans="2:12" s="10" customFormat="1" ht="30" customHeight="1">
      <c r="B65" s="14" t="s">
        <v>2</v>
      </c>
      <c r="C65" s="35">
        <v>38855.449999999997</v>
      </c>
      <c r="D65" s="35">
        <v>43418.5</v>
      </c>
      <c r="E65" s="35">
        <v>42889.75</v>
      </c>
      <c r="F65" s="35">
        <v>44206.35</v>
      </c>
      <c r="G65" s="35">
        <v>40302.75</v>
      </c>
      <c r="H65" s="35">
        <v>25239.200000000001</v>
      </c>
      <c r="I65" s="35">
        <v>25153.1</v>
      </c>
      <c r="J65" s="35">
        <v>32541.8</v>
      </c>
      <c r="K65" s="35">
        <v>28907.200000000001</v>
      </c>
      <c r="L65" s="45">
        <v>22900.55</v>
      </c>
    </row>
    <row r="66" spans="2:12" s="10" customFormat="1" ht="30" customHeight="1">
      <c r="B66" s="16" t="s">
        <v>3</v>
      </c>
      <c r="C66" s="36">
        <v>39019.699999999997</v>
      </c>
      <c r="D66" s="36">
        <v>38054.5</v>
      </c>
      <c r="E66" s="36">
        <v>33808.6</v>
      </c>
      <c r="F66" s="36">
        <v>36560.199999999997</v>
      </c>
      <c r="G66" s="36">
        <v>32246.3</v>
      </c>
      <c r="H66" s="36">
        <v>24466.1</v>
      </c>
      <c r="I66" s="36">
        <v>32281.1</v>
      </c>
      <c r="J66" s="36">
        <v>31771.05</v>
      </c>
      <c r="K66" s="36">
        <v>28849.15</v>
      </c>
      <c r="L66" s="46">
        <v>21622.400000000001</v>
      </c>
    </row>
    <row r="67" spans="2:12" s="10" customFormat="1" ht="30" customHeight="1">
      <c r="B67" s="16" t="s">
        <v>4</v>
      </c>
      <c r="C67" s="36">
        <v>34289.65</v>
      </c>
      <c r="D67" s="36">
        <v>49777.5</v>
      </c>
      <c r="E67" s="36">
        <v>34803.25</v>
      </c>
      <c r="F67" s="36">
        <v>43930.5</v>
      </c>
      <c r="G67" s="36">
        <v>23404.9</v>
      </c>
      <c r="H67" s="36">
        <v>28755.15</v>
      </c>
      <c r="I67" s="36">
        <v>35674.85</v>
      </c>
      <c r="J67" s="36">
        <v>35657.5</v>
      </c>
      <c r="K67" s="36">
        <v>28717.8</v>
      </c>
      <c r="L67" s="46">
        <v>29201.45</v>
      </c>
    </row>
    <row r="68" spans="2:12" s="10" customFormat="1" ht="30" customHeight="1">
      <c r="B68" s="16" t="s">
        <v>5</v>
      </c>
      <c r="C68" s="36">
        <v>35116</v>
      </c>
      <c r="D68" s="36">
        <v>38355.4</v>
      </c>
      <c r="E68" s="36">
        <v>37486.25</v>
      </c>
      <c r="F68" s="36">
        <v>33375.800000000003</v>
      </c>
      <c r="G68" s="36">
        <v>10696.85</v>
      </c>
      <c r="H68" s="36">
        <v>24285.25</v>
      </c>
      <c r="I68" s="36">
        <v>31984.6</v>
      </c>
      <c r="J68" s="36">
        <v>28330.7</v>
      </c>
      <c r="K68" s="36">
        <v>28989</v>
      </c>
      <c r="L68" s="46">
        <v>24449.75</v>
      </c>
    </row>
    <row r="69" spans="2:12" s="10" customFormat="1" ht="30" customHeight="1">
      <c r="B69" s="16" t="s">
        <v>6</v>
      </c>
      <c r="C69" s="36">
        <v>37661.35</v>
      </c>
      <c r="D69" s="36">
        <v>30614.85</v>
      </c>
      <c r="E69" s="36">
        <v>27796.5</v>
      </c>
      <c r="F69" s="36">
        <v>33213.5</v>
      </c>
      <c r="G69" s="36">
        <v>19832.3</v>
      </c>
      <c r="H69" s="36">
        <v>32811.4</v>
      </c>
      <c r="I69" s="36">
        <v>29274.65</v>
      </c>
      <c r="J69" s="36">
        <v>28861.4</v>
      </c>
      <c r="K69" s="36">
        <v>24897.200000000001</v>
      </c>
      <c r="L69" s="46">
        <v>24735.65</v>
      </c>
    </row>
    <row r="70" spans="2:12" s="10" customFormat="1" ht="30" customHeight="1">
      <c r="B70" s="16" t="s">
        <v>7</v>
      </c>
      <c r="C70" s="36">
        <v>28860.25</v>
      </c>
      <c r="D70" s="36">
        <v>32359.599999999999</v>
      </c>
      <c r="E70" s="36">
        <v>29164.15</v>
      </c>
      <c r="F70" s="36">
        <v>29370.95</v>
      </c>
      <c r="G70" s="36">
        <v>26370.85</v>
      </c>
      <c r="H70" s="36">
        <v>30019.35</v>
      </c>
      <c r="I70" s="36">
        <v>21953.35</v>
      </c>
      <c r="J70" s="36">
        <v>26038.1</v>
      </c>
      <c r="K70" s="36">
        <v>25826.1</v>
      </c>
      <c r="L70" s="46">
        <v>28431.7</v>
      </c>
    </row>
    <row r="71" spans="2:12" s="10" customFormat="1" ht="30" customHeight="1">
      <c r="B71" s="16" t="s">
        <v>8</v>
      </c>
      <c r="C71" s="36">
        <v>36777.599999999999</v>
      </c>
      <c r="D71" s="36">
        <v>33931.199999999997</v>
      </c>
      <c r="E71" s="36">
        <v>30726.1</v>
      </c>
      <c r="F71" s="36">
        <v>30804.2</v>
      </c>
      <c r="G71" s="36">
        <v>25144.35</v>
      </c>
      <c r="H71" s="36">
        <v>29734.2</v>
      </c>
      <c r="I71" s="36">
        <v>27490.9</v>
      </c>
      <c r="J71" s="36">
        <v>29151</v>
      </c>
      <c r="K71" s="36">
        <v>30851.45</v>
      </c>
      <c r="L71" s="46">
        <v>26405.5</v>
      </c>
    </row>
    <row r="72" spans="2:12" s="10" customFormat="1" ht="30" customHeight="1">
      <c r="B72" s="16" t="s">
        <v>9</v>
      </c>
      <c r="C72" s="36">
        <v>30436.9</v>
      </c>
      <c r="D72" s="36">
        <v>30065</v>
      </c>
      <c r="E72" s="36">
        <v>27408.6</v>
      </c>
      <c r="F72" s="36">
        <v>25651.9</v>
      </c>
      <c r="G72" s="36">
        <v>31450.080000000002</v>
      </c>
      <c r="H72" s="36">
        <v>21364</v>
      </c>
      <c r="I72" s="36">
        <v>23834.2</v>
      </c>
      <c r="J72" s="36">
        <v>22573.25</v>
      </c>
      <c r="K72" s="36">
        <v>22588.45</v>
      </c>
      <c r="L72" s="46">
        <v>22422.75</v>
      </c>
    </row>
    <row r="73" spans="2:12" s="10" customFormat="1" ht="30" customHeight="1">
      <c r="B73" s="16" t="s">
        <v>10</v>
      </c>
      <c r="C73" s="36">
        <v>32878.85</v>
      </c>
      <c r="D73" s="36">
        <v>33287.75</v>
      </c>
      <c r="E73" s="36">
        <v>32034.3</v>
      </c>
      <c r="F73" s="36">
        <v>34109.4</v>
      </c>
      <c r="G73" s="36">
        <v>22841.85</v>
      </c>
      <c r="H73" s="36">
        <v>22928.45</v>
      </c>
      <c r="I73" s="36">
        <v>26980</v>
      </c>
      <c r="J73" s="36">
        <v>28198.799999999999</v>
      </c>
      <c r="K73" s="36">
        <v>25922.05</v>
      </c>
      <c r="L73" s="46">
        <v>31988.5</v>
      </c>
    </row>
    <row r="74" spans="2:12" s="10" customFormat="1" ht="30" customHeight="1">
      <c r="B74" s="16" t="s">
        <v>11</v>
      </c>
      <c r="C74" s="36">
        <v>37893.15</v>
      </c>
      <c r="D74" s="36">
        <v>43184.7</v>
      </c>
      <c r="E74" s="36">
        <v>39946.300000000003</v>
      </c>
      <c r="F74" s="36">
        <v>36211.65</v>
      </c>
      <c r="G74" s="36">
        <v>27774.9</v>
      </c>
      <c r="H74" s="36">
        <v>26804.253000000001</v>
      </c>
      <c r="I74" s="36">
        <v>34048.75</v>
      </c>
      <c r="J74" s="36">
        <v>30314.95</v>
      </c>
      <c r="K74" s="36">
        <v>31619.8</v>
      </c>
      <c r="L74" s="46">
        <v>36823.449999999997</v>
      </c>
    </row>
    <row r="75" spans="2:12" s="10" customFormat="1" ht="30" customHeight="1">
      <c r="B75" s="16" t="s">
        <v>12</v>
      </c>
      <c r="C75" s="36">
        <v>42655.35</v>
      </c>
      <c r="D75" s="36">
        <v>37216.9</v>
      </c>
      <c r="E75" s="36">
        <v>35856.65</v>
      </c>
      <c r="F75" s="36">
        <v>34493.949999999997</v>
      </c>
      <c r="G75" s="36">
        <v>28447</v>
      </c>
      <c r="H75" s="36">
        <v>29536.1</v>
      </c>
      <c r="I75" s="36">
        <v>31568.15</v>
      </c>
      <c r="J75" s="36">
        <v>30571.15</v>
      </c>
      <c r="K75" s="36">
        <v>28596.35</v>
      </c>
      <c r="L75" s="46">
        <v>34439.050000000003</v>
      </c>
    </row>
    <row r="76" spans="2:12" s="10" customFormat="1" ht="30" customHeight="1" thickBot="1">
      <c r="B76" s="19" t="s">
        <v>13</v>
      </c>
      <c r="C76" s="37">
        <v>34234.300000000003</v>
      </c>
      <c r="D76" s="37">
        <v>35714</v>
      </c>
      <c r="E76" s="37">
        <v>32962.449999999997</v>
      </c>
      <c r="F76" s="37">
        <v>34774.300000000003</v>
      </c>
      <c r="G76" s="37">
        <v>27377.05</v>
      </c>
      <c r="H76" s="37">
        <v>29043.55</v>
      </c>
      <c r="I76" s="37">
        <v>28993.15</v>
      </c>
      <c r="J76" s="37">
        <v>31074.7</v>
      </c>
      <c r="K76" s="37">
        <v>26456.3</v>
      </c>
      <c r="L76" s="47">
        <v>36429.25</v>
      </c>
    </row>
    <row r="77" spans="2:12" s="23" customFormat="1" ht="42.75" customHeight="1" thickBot="1">
      <c r="B77" s="21" t="s">
        <v>14</v>
      </c>
      <c r="C77" s="38">
        <f t="shared" ref="C77:I77" si="4">SUM(C65:C76)</f>
        <v>428678.55</v>
      </c>
      <c r="D77" s="38">
        <f t="shared" si="4"/>
        <v>445979.9</v>
      </c>
      <c r="E77" s="38">
        <f t="shared" si="4"/>
        <v>404882.9</v>
      </c>
      <c r="F77" s="38">
        <f t="shared" si="4"/>
        <v>416702.70000000007</v>
      </c>
      <c r="G77" s="38">
        <f t="shared" si="4"/>
        <v>315889.18</v>
      </c>
      <c r="H77" s="38">
        <f t="shared" si="4"/>
        <v>324987.00300000003</v>
      </c>
      <c r="I77" s="38">
        <f t="shared" si="4"/>
        <v>349236.80000000005</v>
      </c>
      <c r="J77" s="38">
        <f>SUM(J65:J76)</f>
        <v>355084.40000000008</v>
      </c>
      <c r="K77" s="38">
        <f>SUM(K65:K76)</f>
        <v>332220.84999999998</v>
      </c>
      <c r="L77" s="38">
        <f>SUM(L65:L76)</f>
        <v>339850</v>
      </c>
    </row>
    <row r="78" spans="2:12" s="10" customFormat="1" ht="30.75" customHeight="1" thickBot="1">
      <c r="B78" s="24" t="s">
        <v>15</v>
      </c>
      <c r="C78" s="39">
        <f t="shared" ref="C78:L78" si="5">+C65+C66</f>
        <v>77875.149999999994</v>
      </c>
      <c r="D78" s="39">
        <f t="shared" si="5"/>
        <v>81473</v>
      </c>
      <c r="E78" s="39">
        <f t="shared" si="5"/>
        <v>76698.350000000006</v>
      </c>
      <c r="F78" s="39">
        <f t="shared" si="5"/>
        <v>80766.549999999988</v>
      </c>
      <c r="G78" s="39">
        <f t="shared" si="5"/>
        <v>72549.05</v>
      </c>
      <c r="H78" s="39">
        <f t="shared" si="5"/>
        <v>49705.3</v>
      </c>
      <c r="I78" s="39">
        <f t="shared" si="5"/>
        <v>57434.2</v>
      </c>
      <c r="J78" s="39">
        <f t="shared" si="5"/>
        <v>64312.85</v>
      </c>
      <c r="K78" s="39">
        <f t="shared" si="5"/>
        <v>57756.350000000006</v>
      </c>
      <c r="L78" s="39">
        <f t="shared" si="5"/>
        <v>44522.95</v>
      </c>
    </row>
    <row r="79" spans="2:12" s="10" customFormat="1" ht="30.75" customHeight="1" thickBot="1">
      <c r="B79" s="24" t="s">
        <v>16</v>
      </c>
      <c r="C79" s="39">
        <f t="shared" ref="C79:K79" si="6">+C77/12</f>
        <v>35723.212500000001</v>
      </c>
      <c r="D79" s="39">
        <f t="shared" si="6"/>
        <v>37164.991666666669</v>
      </c>
      <c r="E79" s="39">
        <f t="shared" si="6"/>
        <v>33740.241666666669</v>
      </c>
      <c r="F79" s="39">
        <f t="shared" si="6"/>
        <v>34725.225000000006</v>
      </c>
      <c r="G79" s="39">
        <f t="shared" si="6"/>
        <v>26324.098333333332</v>
      </c>
      <c r="H79" s="39">
        <f t="shared" si="6"/>
        <v>27082.250250000001</v>
      </c>
      <c r="I79" s="39">
        <f t="shared" si="6"/>
        <v>29103.066666666669</v>
      </c>
      <c r="J79" s="39">
        <f t="shared" si="6"/>
        <v>29590.366666666672</v>
      </c>
      <c r="K79" s="39">
        <f t="shared" si="6"/>
        <v>27685.070833333331</v>
      </c>
      <c r="L79" s="39">
        <f>+L77/12</f>
        <v>28320.833333333332</v>
      </c>
    </row>
    <row r="80" spans="2:12" s="10" customFormat="1" ht="30.75" customHeight="1" thickBot="1">
      <c r="B80" s="24" t="s">
        <v>17</v>
      </c>
      <c r="C80" s="25">
        <f t="shared" ref="C80:H80" si="7">+C79/31</f>
        <v>1152.3616935483872</v>
      </c>
      <c r="D80" s="25">
        <f t="shared" si="7"/>
        <v>1198.8706989247312</v>
      </c>
      <c r="E80" s="25">
        <f t="shared" si="7"/>
        <v>1088.3948924731183</v>
      </c>
      <c r="F80" s="25">
        <f t="shared" si="7"/>
        <v>1120.168548387097</v>
      </c>
      <c r="G80" s="25">
        <f t="shared" si="7"/>
        <v>849.16446236559136</v>
      </c>
      <c r="H80" s="25">
        <f t="shared" si="7"/>
        <v>873.62097580645161</v>
      </c>
      <c r="I80" s="25">
        <f>+I79/31</f>
        <v>938.80860215053769</v>
      </c>
      <c r="J80" s="25">
        <f>+J79/31</f>
        <v>954.52795698924751</v>
      </c>
      <c r="K80" s="25">
        <f>+K79/31</f>
        <v>893.0668010752687</v>
      </c>
      <c r="L80" s="25">
        <f>+L79/31</f>
        <v>913.57526881720423</v>
      </c>
    </row>
    <row r="81" s="10" customFormat="1" ht="15.75" customHeight="1"/>
    <row r="82" s="10" customFormat="1" ht="14.25"/>
    <row r="83" s="10" customFormat="1" ht="14.25"/>
    <row r="84" s="10" customFormat="1" ht="14.25"/>
    <row r="85" s="10" customFormat="1" ht="14.25"/>
    <row r="86" s="10" customFormat="1" ht="14.25"/>
    <row r="87" s="10" customFormat="1" ht="14.25"/>
    <row r="88" s="10" customFormat="1" ht="14.25"/>
    <row r="89" s="10" customFormat="1" ht="14.25"/>
    <row r="90" s="10" customFormat="1" ht="14.25"/>
    <row r="91" s="10" customFormat="1" ht="14.25"/>
    <row r="125" spans="1:12" ht="15.75" thickBot="1"/>
    <row r="126" spans="1:12" ht="12.75" customHeight="1">
      <c r="B126" s="27" t="s">
        <v>19</v>
      </c>
      <c r="C126" s="28"/>
      <c r="D126" s="28"/>
      <c r="E126" s="28"/>
      <c r="F126" s="28"/>
      <c r="G126" s="28"/>
      <c r="H126" s="28"/>
      <c r="I126" s="28"/>
      <c r="J126" s="28"/>
      <c r="K126" s="28"/>
      <c r="L126" s="29"/>
    </row>
    <row r="127" spans="1:12" ht="29.25" customHeight="1">
      <c r="B127" s="30"/>
      <c r="C127" s="44"/>
      <c r="D127" s="44"/>
      <c r="E127" s="44"/>
      <c r="F127" s="44"/>
      <c r="G127" s="44"/>
      <c r="H127" s="44"/>
      <c r="I127" s="44"/>
      <c r="J127" s="44"/>
      <c r="K127" s="44"/>
      <c r="L127" s="31"/>
    </row>
    <row r="128" spans="1:12" ht="15.75" thickBot="1">
      <c r="A128" s="6"/>
      <c r="B128" s="32"/>
      <c r="C128" s="33"/>
      <c r="D128" s="33"/>
      <c r="E128" s="33"/>
      <c r="F128" s="33"/>
      <c r="G128" s="33"/>
      <c r="H128" s="33"/>
      <c r="I128" s="33"/>
      <c r="J128" s="33"/>
      <c r="K128" s="33"/>
      <c r="L128" s="34"/>
    </row>
    <row r="129" spans="2:12" s="10" customFormat="1">
      <c r="B129" s="26"/>
      <c r="C129" s="11"/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2:12" s="10" customFormat="1" ht="15.75" thickBot="1">
      <c r="B130" s="26"/>
      <c r="C130" s="11"/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2:12" s="12" customFormat="1" ht="35.25" customHeight="1" thickBot="1">
      <c r="B131" s="13" t="s">
        <v>1</v>
      </c>
      <c r="C131" s="13">
        <v>2016</v>
      </c>
      <c r="D131" s="13">
        <v>2017</v>
      </c>
      <c r="E131" s="13">
        <v>2018</v>
      </c>
      <c r="F131" s="13">
        <v>2019</v>
      </c>
      <c r="G131" s="13">
        <v>2020</v>
      </c>
      <c r="H131" s="13">
        <v>2021</v>
      </c>
      <c r="I131" s="13">
        <v>2022</v>
      </c>
      <c r="J131" s="13">
        <v>2023</v>
      </c>
      <c r="K131" s="13">
        <v>2024</v>
      </c>
      <c r="L131" s="13">
        <v>2025</v>
      </c>
    </row>
    <row r="132" spans="2:12" s="10" customFormat="1" ht="30" customHeight="1">
      <c r="B132" s="14" t="s">
        <v>2</v>
      </c>
      <c r="C132" s="15">
        <v>472</v>
      </c>
      <c r="D132" s="15">
        <v>441</v>
      </c>
      <c r="E132" s="15">
        <v>647</v>
      </c>
      <c r="F132" s="15">
        <v>483</v>
      </c>
      <c r="G132" s="15">
        <v>464</v>
      </c>
      <c r="H132" s="15">
        <v>445</v>
      </c>
      <c r="I132" s="15">
        <v>467</v>
      </c>
      <c r="J132" s="15">
        <v>466</v>
      </c>
      <c r="K132" s="15">
        <v>574</v>
      </c>
      <c r="L132" s="40">
        <v>505</v>
      </c>
    </row>
    <row r="133" spans="2:12" s="10" customFormat="1" ht="30" customHeight="1">
      <c r="B133" s="16" t="s">
        <v>3</v>
      </c>
      <c r="C133" s="17">
        <v>418</v>
      </c>
      <c r="D133" s="17">
        <v>477</v>
      </c>
      <c r="E133" s="17">
        <v>652</v>
      </c>
      <c r="F133" s="17">
        <v>499</v>
      </c>
      <c r="G133" s="17">
        <v>534</v>
      </c>
      <c r="H133" s="17">
        <v>459</v>
      </c>
      <c r="I133" s="17">
        <v>504</v>
      </c>
      <c r="J133" s="17">
        <v>493</v>
      </c>
      <c r="K133" s="17">
        <v>569</v>
      </c>
      <c r="L133" s="41">
        <v>517</v>
      </c>
    </row>
    <row r="134" spans="2:12" s="10" customFormat="1" ht="30" customHeight="1">
      <c r="B134" s="16" t="s">
        <v>4</v>
      </c>
      <c r="C134" s="17">
        <v>425</v>
      </c>
      <c r="D134" s="17">
        <v>489</v>
      </c>
      <c r="E134" s="17">
        <v>608</v>
      </c>
      <c r="F134" s="17">
        <v>483</v>
      </c>
      <c r="G134" s="17">
        <v>493</v>
      </c>
      <c r="H134" s="17">
        <v>450</v>
      </c>
      <c r="I134" s="17">
        <v>604</v>
      </c>
      <c r="J134" s="17">
        <v>493</v>
      </c>
      <c r="K134" s="17">
        <v>541</v>
      </c>
      <c r="L134" s="41">
        <v>536</v>
      </c>
    </row>
    <row r="135" spans="2:12" s="10" customFormat="1" ht="30" customHeight="1">
      <c r="B135" s="16" t="s">
        <v>5</v>
      </c>
      <c r="C135" s="17">
        <v>358</v>
      </c>
      <c r="D135" s="17">
        <v>513</v>
      </c>
      <c r="E135" s="17">
        <v>621</v>
      </c>
      <c r="F135" s="17">
        <v>510</v>
      </c>
      <c r="G135" s="17">
        <v>489</v>
      </c>
      <c r="H135" s="17">
        <v>394</v>
      </c>
      <c r="I135" s="17">
        <v>432</v>
      </c>
      <c r="J135" s="17">
        <f>186+334</f>
        <v>520</v>
      </c>
      <c r="K135" s="17">
        <v>548</v>
      </c>
      <c r="L135" s="41">
        <f>206+335</f>
        <v>541</v>
      </c>
    </row>
    <row r="136" spans="2:12" s="10" customFormat="1" ht="30" customHeight="1">
      <c r="B136" s="16" t="s">
        <v>6</v>
      </c>
      <c r="C136" s="17">
        <v>364</v>
      </c>
      <c r="D136" s="17">
        <v>527</v>
      </c>
      <c r="E136" s="17">
        <v>533</v>
      </c>
      <c r="F136" s="17">
        <v>441</v>
      </c>
      <c r="G136" s="17">
        <v>498</v>
      </c>
      <c r="H136" s="17">
        <v>420</v>
      </c>
      <c r="I136" s="17">
        <v>535</v>
      </c>
      <c r="J136" s="17">
        <v>566</v>
      </c>
      <c r="K136" s="17">
        <v>542</v>
      </c>
      <c r="L136" s="41">
        <f>208+349</f>
        <v>557</v>
      </c>
    </row>
    <row r="137" spans="2:12" s="10" customFormat="1" ht="30" customHeight="1">
      <c r="B137" s="16" t="s">
        <v>7</v>
      </c>
      <c r="C137" s="17">
        <v>347</v>
      </c>
      <c r="D137" s="17">
        <v>544</v>
      </c>
      <c r="E137" s="17">
        <v>542</v>
      </c>
      <c r="F137" s="17">
        <v>449</v>
      </c>
      <c r="G137" s="17">
        <v>508</v>
      </c>
      <c r="H137" s="17">
        <v>433</v>
      </c>
      <c r="I137" s="17">
        <v>478</v>
      </c>
      <c r="J137" s="17">
        <f>195+332</f>
        <v>527</v>
      </c>
      <c r="K137" s="17">
        <v>516</v>
      </c>
      <c r="L137" s="41">
        <v>570</v>
      </c>
    </row>
    <row r="138" spans="2:12" s="10" customFormat="1" ht="30" customHeight="1">
      <c r="B138" s="16" t="s">
        <v>8</v>
      </c>
      <c r="C138" s="17">
        <v>347</v>
      </c>
      <c r="D138" s="17">
        <v>563</v>
      </c>
      <c r="E138" s="17">
        <v>478</v>
      </c>
      <c r="F138" s="17">
        <v>430</v>
      </c>
      <c r="G138" s="17">
        <v>503</v>
      </c>
      <c r="H138" s="17">
        <v>415</v>
      </c>
      <c r="I138" s="17">
        <v>447</v>
      </c>
      <c r="J138" s="17">
        <v>557</v>
      </c>
      <c r="K138" s="17">
        <v>532</v>
      </c>
      <c r="L138" s="41">
        <v>562</v>
      </c>
    </row>
    <row r="139" spans="2:12" s="10" customFormat="1" ht="30" customHeight="1">
      <c r="B139" s="16" t="s">
        <v>9</v>
      </c>
      <c r="C139" s="17">
        <v>374</v>
      </c>
      <c r="D139" s="17">
        <v>587</v>
      </c>
      <c r="E139" s="17">
        <v>518</v>
      </c>
      <c r="F139" s="17">
        <v>458</v>
      </c>
      <c r="G139" s="17">
        <v>522</v>
      </c>
      <c r="H139" s="17">
        <v>447</v>
      </c>
      <c r="I139" s="17">
        <v>447</v>
      </c>
      <c r="J139" s="17">
        <v>592</v>
      </c>
      <c r="K139" s="17">
        <v>545</v>
      </c>
      <c r="L139" s="41">
        <v>572</v>
      </c>
    </row>
    <row r="140" spans="2:12" s="10" customFormat="1" ht="30" customHeight="1">
      <c r="B140" s="16" t="s">
        <v>10</v>
      </c>
      <c r="C140" s="17">
        <v>376</v>
      </c>
      <c r="D140" s="17">
        <v>616</v>
      </c>
      <c r="E140" s="17">
        <v>530</v>
      </c>
      <c r="F140" s="17">
        <v>444</v>
      </c>
      <c r="G140" s="17">
        <v>434</v>
      </c>
      <c r="H140" s="17">
        <v>432</v>
      </c>
      <c r="I140" s="17">
        <v>465</v>
      </c>
      <c r="J140" s="17">
        <v>602</v>
      </c>
      <c r="K140" s="17">
        <v>535</v>
      </c>
      <c r="L140" s="41">
        <v>560</v>
      </c>
    </row>
    <row r="141" spans="2:12" s="10" customFormat="1" ht="30" customHeight="1">
      <c r="B141" s="16" t="s">
        <v>11</v>
      </c>
      <c r="C141" s="17">
        <v>424</v>
      </c>
      <c r="D141" s="17">
        <v>588</v>
      </c>
      <c r="E141" s="17">
        <v>509</v>
      </c>
      <c r="F141" s="17">
        <v>496</v>
      </c>
      <c r="G141" s="17">
        <v>456</v>
      </c>
      <c r="H141" s="17">
        <v>471</v>
      </c>
      <c r="I141" s="17">
        <v>426</v>
      </c>
      <c r="J141" s="17">
        <v>610</v>
      </c>
      <c r="K141" s="17">
        <v>514</v>
      </c>
      <c r="L141" s="41">
        <f>211+331</f>
        <v>542</v>
      </c>
    </row>
    <row r="142" spans="2:12" s="10" customFormat="1" ht="30" customHeight="1">
      <c r="B142" s="16" t="s">
        <v>12</v>
      </c>
      <c r="C142" s="17">
        <v>401</v>
      </c>
      <c r="D142" s="17">
        <v>602</v>
      </c>
      <c r="E142" s="17">
        <v>508</v>
      </c>
      <c r="F142" s="17">
        <v>508</v>
      </c>
      <c r="G142" s="17">
        <v>473</v>
      </c>
      <c r="H142" s="17">
        <v>486</v>
      </c>
      <c r="I142" s="17">
        <v>434</v>
      </c>
      <c r="J142" s="17">
        <v>588</v>
      </c>
      <c r="K142" s="17">
        <v>513</v>
      </c>
      <c r="L142" s="41">
        <v>562</v>
      </c>
    </row>
    <row r="143" spans="2:12" s="10" customFormat="1" ht="30" customHeight="1" thickBot="1">
      <c r="B143" s="19" t="s">
        <v>13</v>
      </c>
      <c r="C143" s="20">
        <v>430</v>
      </c>
      <c r="D143" s="20">
        <v>625</v>
      </c>
      <c r="E143" s="20">
        <v>503</v>
      </c>
      <c r="F143" s="20">
        <v>484</v>
      </c>
      <c r="G143" s="20">
        <v>491</v>
      </c>
      <c r="H143" s="20">
        <v>414</v>
      </c>
      <c r="I143" s="20">
        <v>427</v>
      </c>
      <c r="J143" s="20">
        <f>207+345</f>
        <v>552</v>
      </c>
      <c r="K143" s="20">
        <v>503</v>
      </c>
      <c r="L143" s="42">
        <v>558</v>
      </c>
    </row>
    <row r="144" spans="2:12" s="10" customFormat="1" ht="31.5" customHeight="1"/>
    <row r="145" s="10" customFormat="1" ht="14.25"/>
    <row r="146" s="10" customFormat="1" ht="14.25"/>
    <row r="147" s="10" customFormat="1" ht="14.25"/>
    <row r="148" s="10" customFormat="1" ht="14.25"/>
    <row r="149" s="10" customFormat="1" ht="14.25"/>
    <row r="150" s="10" customFormat="1" ht="14.25"/>
    <row r="151" s="10" customFormat="1" ht="14.25"/>
    <row r="152" s="10" customFormat="1" ht="14.25"/>
    <row r="153" s="10" customFormat="1" ht="14.25"/>
    <row r="154" s="10" customFormat="1" ht="14.25"/>
  </sheetData>
  <mergeCells count="3">
    <mergeCell ref="B1:L3"/>
    <mergeCell ref="B60:L62"/>
    <mergeCell ref="B126:L128"/>
  </mergeCells>
  <pageMargins left="0.7" right="0.7" top="0.75" bottom="0.75" header="0.3" footer="0.3"/>
  <pageSetup paperSize="9" scale="40" orientation="portrait" r:id="rId1"/>
  <rowBreaks count="1" manualBreakCount="1">
    <brk id="81" max="12" man="1"/>
  </rowBreaks>
  <drawing r:id="rId2"/>
</worksheet>
</file>

<file path=docProps/app.xml><?xml version="1.0" encoding="utf-8"?>
<cp:coreProperties xmlns:cp="http://schemas.openxmlformats.org/package/2006/metadata/core-properties" xmlns:dc="http://purl.org/dc/elements/1.1/"/>
</file>

<file path=docProps/core.xml><?xml version="1.0" encoding="utf-8"?>
<cp:coreProperties xmlns:cp="http://schemas.openxmlformats.org/package/2006/metadata/core-properties" xmlns:dc="http://purl.org/dc/elements/1.1/"/>
</file>